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2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52511" fullCalcOnLoad="1"/>
</workbook>
</file>

<file path=xl/calcChain.xml><?xml version="1.0" encoding="utf-8"?>
<calcChain xmlns="http://schemas.openxmlformats.org/spreadsheetml/2006/main">
  <c r="I30" i="3" l="1"/>
  <c r="J30" i="3"/>
  <c r="N36" i="5"/>
  <c r="N38" i="5"/>
  <c r="F17" i="4"/>
  <c r="J35" i="5"/>
  <c r="H35" i="5"/>
  <c r="J34" i="5"/>
  <c r="H34" i="5"/>
  <c r="J33" i="5"/>
  <c r="H33" i="5"/>
  <c r="H36" i="5"/>
  <c r="L32" i="5"/>
  <c r="J32" i="5"/>
  <c r="I32" i="5"/>
  <c r="L31" i="5"/>
  <c r="L36" i="5"/>
  <c r="J31" i="5"/>
  <c r="H31" i="5"/>
  <c r="N30" i="5"/>
  <c r="J30" i="5"/>
  <c r="H30" i="5"/>
  <c r="J29" i="5"/>
  <c r="I29" i="5"/>
  <c r="I36" i="5"/>
  <c r="C16" i="4"/>
  <c r="L28" i="5"/>
  <c r="J28" i="5"/>
  <c r="H28" i="5"/>
  <c r="J27" i="5"/>
  <c r="H27" i="5"/>
  <c r="C14" i="4"/>
  <c r="I23" i="5"/>
  <c r="E16" i="3"/>
  <c r="F13" i="4"/>
  <c r="C13" i="4"/>
  <c r="N21" i="5"/>
  <c r="I21" i="5"/>
  <c r="J20" i="5"/>
  <c r="H20" i="5"/>
  <c r="J19" i="5"/>
  <c r="H19" i="5"/>
  <c r="H21" i="5"/>
  <c r="B13" i="4"/>
  <c r="L18" i="5"/>
  <c r="L21" i="5"/>
  <c r="E13" i="4"/>
  <c r="J18" i="5"/>
  <c r="J21" i="5"/>
  <c r="D13" i="4"/>
  <c r="H18" i="5"/>
  <c r="F12" i="4"/>
  <c r="C12" i="4"/>
  <c r="N15" i="5"/>
  <c r="N23" i="5"/>
  <c r="I15" i="5"/>
  <c r="H15" i="5"/>
  <c r="H23" i="5"/>
  <c r="L14" i="5"/>
  <c r="L15" i="5"/>
  <c r="J14" i="5"/>
  <c r="J15" i="5"/>
  <c r="E15" i="5"/>
  <c r="H14" i="5"/>
  <c r="F1" i="3"/>
  <c r="J13" i="3"/>
  <c r="J14" i="3"/>
  <c r="F18" i="3"/>
  <c r="F19" i="3"/>
  <c r="J20" i="3"/>
  <c r="F26" i="3"/>
  <c r="J26" i="3"/>
  <c r="D8" i="5"/>
  <c r="B8" i="4"/>
  <c r="J36" i="5"/>
  <c r="J38" i="5"/>
  <c r="D12" i="4"/>
  <c r="E21" i="5"/>
  <c r="D16" i="4"/>
  <c r="E38" i="5"/>
  <c r="D17" i="4"/>
  <c r="N40" i="5"/>
  <c r="F20" i="4"/>
  <c r="F14" i="4"/>
  <c r="L23" i="5"/>
  <c r="E12" i="4"/>
  <c r="D16" i="3"/>
  <c r="B14" i="4"/>
  <c r="L38" i="5"/>
  <c r="E17" i="4"/>
  <c r="E16" i="4"/>
  <c r="B16" i="4"/>
  <c r="H38" i="5"/>
  <c r="F16" i="4"/>
  <c r="B12" i="4"/>
  <c r="I38" i="5"/>
  <c r="J23" i="5"/>
  <c r="E36" i="5"/>
  <c r="D14" i="4"/>
  <c r="E23" i="5"/>
  <c r="J40" i="5"/>
  <c r="B17" i="4"/>
  <c r="D17" i="3"/>
  <c r="H40" i="5"/>
  <c r="B20" i="4"/>
  <c r="E14" i="4"/>
  <c r="L40" i="5"/>
  <c r="E20" i="4"/>
  <c r="E17" i="3"/>
  <c r="E20" i="3"/>
  <c r="C17" i="4"/>
  <c r="I40" i="5"/>
  <c r="C20" i="4"/>
  <c r="F16" i="3"/>
  <c r="D20" i="3"/>
  <c r="D20" i="4"/>
  <c r="E40" i="5"/>
  <c r="F17" i="3"/>
  <c r="F20" i="3"/>
  <c r="J28" i="3"/>
  <c r="I29" i="3"/>
  <c r="J29" i="3"/>
  <c r="J31" i="3"/>
  <c r="F12" i="3"/>
  <c r="F13" i="3"/>
  <c r="J12" i="3"/>
  <c r="F14" i="3"/>
</calcChain>
</file>

<file path=xl/sharedStrings.xml><?xml version="1.0" encoding="utf-8"?>
<sst xmlns="http://schemas.openxmlformats.org/spreadsheetml/2006/main" count="321" uniqueCount="166">
  <si>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</si>
  <si>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</si>
  <si>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</si>
  <si>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</si>
  <si>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</si>
  <si>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</si>
  <si>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</si>
  <si>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</si>
  <si>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</si>
  <si>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</si>
  <si>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</si>
  <si>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</si>
  <si>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</si>
  <si>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</si>
  <si>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</si>
  <si>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</si>
  <si>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</si>
  <si>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</si>
  <si>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</si>
  <si>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</si>
  <si>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</si>
  <si>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</si>
  <si>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</si>
  <si>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</si>
  <si>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</si>
  <si>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</si>
  <si>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</si>
  <si>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</si>
  <si>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</si>
  <si>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</si>
  <si>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</si>
  <si>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</si>
  <si>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</si>
  <si>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</si>
  <si>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</si>
  <si>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</si>
  <si>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</si>
  <si>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</si>
  <si>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</si>
  <si>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</si>
  <si>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</si>
  <si>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</si>
  <si>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</si>
  <si>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</si>
  <si>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</si>
  <si>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</si>
  <si>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</si>
  <si>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</si>
  <si>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</si>
  <si>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</si>
  <si>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</si>
  <si>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</si>
  <si>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</si>
  <si>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</si>
  <si>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</si>
  <si>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</si>
  <si>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</si>
  <si>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</si>
  <si>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</si>
  <si>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</si>
  <si>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</si>
  <si>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</si>
  <si>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</si>
  <si>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</si>
  <si>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</si>
  <si>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</si>
  <si>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</si>
  <si>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</si>
  <si>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</si>
  <si>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</si>
  <si>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</si>
  <si>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</si>
  <si>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</si>
  <si>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</si>
  <si>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</si>
  <si>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</si>
  <si>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</si>
  <si>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</si>
  <si>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</si>
  <si>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</si>
  <si>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</si>
  <si>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</si>
  <si>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</si>
  <si>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</si>
  <si>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</si>
  <si>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</si>
  <si>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</si>
  <si>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</si>
  <si>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</si>
  <si>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</si>
  <si>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</si>
  <si>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</si>
  <si>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</si>
  <si>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</si>
  <si>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</si>
  <si>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</si>
  <si>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</si>
  <si>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</si>
  <si>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</si>
  <si>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</si>
  <si>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</si>
  <si>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Stavba :Oprava podláh - ZŚ Zoltána Fábryho, Rožňava</t>
  </si>
  <si>
    <t>JKSO :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</si>
  <si>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</si>
  <si>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</si>
  <si>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</si>
  <si>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</si>
  <si>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</si>
  <si>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</si>
  <si>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</si>
  <si>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</si>
  <si>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</si>
  <si>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</si>
  <si>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</si>
  <si>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</si>
  <si>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</si>
  <si>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</si>
  <si>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</si>
  <si>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</si>
  <si>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</si>
  <si>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</si>
  <si>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6 - ÚPRAVY POVRCHOV, PODLAHY, VÝPLNE</t>
  </si>
  <si>
    <t>011</t>
  </si>
  <si>
    <t xml:space="preserve">63245-1062   </t>
  </si>
  <si>
    <t xml:space="preserve">Vyspravenie podláh                                                                                                      </t>
  </si>
  <si>
    <t xml:space="preserve">m2      </t>
  </si>
  <si>
    <t xml:space="preserve">                    </t>
  </si>
  <si>
    <t xml:space="preserve">6 - ÚPRAVY POVRCHOV, PODLAHY, VÝPLNE  spolu: </t>
  </si>
  <si>
    <t>9 - OSTATNÉ KONŠTRUKCIE A PRÁCE</t>
  </si>
  <si>
    <t xml:space="preserve">95290-1111   </t>
  </si>
  <si>
    <t xml:space="preserve">Vyčistenie budov byt. alebo občian. výstavby pri výške podlažia do 4 m         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</si>
  <si>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</si>
  <si>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</si>
  <si>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 xml:space="preserve">t       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</si>
  <si>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</si>
  <si>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</si>
  <si>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</si>
  <si>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</si>
  <si>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</si>
  <si>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776 - Podlahy povlakové</t>
  </si>
  <si>
    <t>775</t>
  </si>
  <si>
    <t xml:space="preserve">77640-1800   </t>
  </si>
  <si>
    <t xml:space="preserve">Demontáž soklíkov alebo líšt gumených alebo plastových, vrátane likvidácie                                              </t>
  </si>
  <si>
    <t xml:space="preserve">m       </t>
  </si>
  <si>
    <t>I</t>
  </si>
  <si>
    <t xml:space="preserve">77641-1000   </t>
  </si>
  <si>
    <t xml:space="preserve">Lepenie podlahových soklíkov alebo líšt gumených                                                                        </t>
  </si>
  <si>
    <t>MAT</t>
  </si>
  <si>
    <t xml:space="preserve">284 1A9001   </t>
  </si>
  <si>
    <t xml:space="preserve">Sokel PVC                                                                                                               </t>
  </si>
  <si>
    <t xml:space="preserve">77651-1820   </t>
  </si>
  <si>
    <t xml:space="preserve">Odstránenie povlakových podláh lepených s podložkou, vrátane likvidácie                                                 </t>
  </si>
  <si>
    <t xml:space="preserve">77652-1100   </t>
  </si>
  <si>
    <t xml:space="preserve">Lepenie povlakových podláh plastových pásov                                                                             </t>
  </si>
  <si>
    <t xml:space="preserve">284 102450   </t>
  </si>
  <si>
    <t xml:space="preserve">Podlahovina PVC - odolné voči opotrebivaniu, vysokofrekvenotvaná záťaž (školy)                                          </t>
  </si>
  <si>
    <t xml:space="preserve">77652-5111   </t>
  </si>
  <si>
    <t xml:space="preserve">Spojovanie podlah z plastov zvarovanie za tepla                                                                         </t>
  </si>
  <si>
    <t xml:space="preserve">99877-6201   </t>
  </si>
  <si>
    <t xml:space="preserve">Presun hmôt pre podlahy povlakové v objektoch výšky do 6 m                                                              </t>
  </si>
  <si>
    <t xml:space="preserve">%       </t>
  </si>
  <si>
    <t xml:space="preserve">99877-6292   </t>
  </si>
  <si>
    <t xml:space="preserve">Prípl. za zväčšený presun hmôt do 100 m pre podlahy povlakové                                                           </t>
  </si>
  <si>
    <t xml:space="preserve">776 - Podlahy povlakové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</si>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</sst>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\ &quot;Sk&quot;_-;\-* #,##0\ &quot;Sk&quot;_-;_-* &quot;-&quot;\ &quot;Sk&quot;_-;_-@_-"/>
    <numFmt numFmtId="188" formatCode="#,##0.000"/>
    <numFmt numFmtId="189" formatCode="#,##0.00000"/>
    <numFmt numFmtId="190" formatCode="#,##0&quot; &quot;"/>
    <numFmt numFmtId="195" formatCode="#,##0&quot; Sk&quot;;[Red]&quot;-&quot;#,##0&quot; Sk&quot;"/>
    <numFmt numFmtId="203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5" fontId="6" fillId="0" borderId="1"/>
    <xf numFmtId="0" fontId="6" fillId="0" borderId="1" applyFont="0" applyFill="0"/>
    <xf numFmtId="176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8" fontId="1" fillId="0" borderId="0" xfId="0" applyNumberFormat="1" applyFont="1" applyProtection="1"/>
    <xf numFmtId="4" fontId="1" fillId="0" borderId="0" xfId="0" applyNumberFormat="1" applyFont="1" applyProtection="1"/>
    <xf numFmtId="189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0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8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9" fontId="3" fillId="0" borderId="0" xfId="0" applyNumberFormat="1" applyFont="1" applyAlignment="1" applyProtection="1">
      <alignment vertical="top"/>
    </xf>
    <xf numFmtId="188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19" workbookViewId="0">
      <selection activeCell="J5" sqref="J5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101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100</v>
      </c>
      <c r="AC2" s="105"/>
      <c r="AD2" s="106"/>
    </row>
    <row r="3" spans="2:30" ht="18" customHeight="1">
      <c r="B3" s="26"/>
      <c r="C3" s="27"/>
      <c r="D3" s="27"/>
      <c r="E3" s="27"/>
      <c r="F3" s="27"/>
      <c r="G3" s="28" t="s">
        <v>102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/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103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104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104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104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105</v>
      </c>
      <c r="D12" s="23"/>
      <c r="E12" s="23"/>
      <c r="F12" s="110">
        <f>IF(B12&lt;&gt;0,ROUND($J$31/B12,0),0)</f>
        <v>0</v>
      </c>
      <c r="G12" s="24">
        <v>1</v>
      </c>
      <c r="H12" s="23" t="s">
        <v>108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106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107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Prehlad!H23</f>
        <v>0</v>
      </c>
      <c r="E16" s="126">
        <f>Prehlad!I23</f>
        <v>0</v>
      </c>
      <c r="F16" s="127">
        <f>D16+E16</f>
        <v>0</v>
      </c>
      <c r="G16" s="52">
        <v>6</v>
      </c>
      <c r="H16" s="54" t="s">
        <v>109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>
        <f>Prehlad!H38</f>
        <v>0</v>
      </c>
      <c r="E17" s="128">
        <f>Prehlad!I38</f>
        <v>0</v>
      </c>
      <c r="F17" s="127">
        <f>D17+E17</f>
        <v>0</v>
      </c>
      <c r="G17" s="55">
        <v>7</v>
      </c>
      <c r="H17" s="57" t="s">
        <v>110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111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112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113</v>
      </c>
      <c r="D23" s="91"/>
      <c r="E23" s="62">
        <v>0</v>
      </c>
      <c r="F23" s="129">
        <v>0</v>
      </c>
      <c r="G23" s="55">
        <v>17</v>
      </c>
      <c r="H23" s="57" t="s">
        <v>115</v>
      </c>
      <c r="I23" s="61"/>
      <c r="J23" s="129">
        <v>0</v>
      </c>
    </row>
    <row r="24" spans="2:10" ht="18" customHeight="1">
      <c r="B24" s="55">
        <v>13</v>
      </c>
      <c r="C24" s="57" t="s">
        <v>114</v>
      </c>
      <c r="D24" s="91"/>
      <c r="E24" s="62">
        <v>0</v>
      </c>
      <c r="F24" s="129">
        <v>0</v>
      </c>
      <c r="G24" s="55">
        <v>18</v>
      </c>
      <c r="H24" s="57" t="s">
        <v>116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117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118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119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>
      <pane ySplit="10" topLeftCell="A38" activePane="bottomLeft" state="frozen"/>
      <selection pane="bottomLeft"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97</v>
      </c>
      <c r="C1" s="1"/>
      <c r="E1" s="21" t="s">
        <v>98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99</v>
      </c>
      <c r="F2" s="1"/>
      <c r="G2" s="1"/>
      <c r="Z2" s="104" t="s">
        <v>10</v>
      </c>
      <c r="AA2" s="105" t="s">
        <v>59</v>
      </c>
      <c r="AB2" s="105" t="s">
        <v>100</v>
      </c>
      <c r="AC2" s="105"/>
      <c r="AD2" s="106"/>
    </row>
    <row r="3" spans="1:30">
      <c r="A3" s="21" t="s">
        <v>60</v>
      </c>
      <c r="C3" s="1"/>
      <c r="E3" s="21"/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101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/>
    </row>
    <row r="11" spans="1:30" ht="13.5" thickTop="1"/>
    <row r="12" spans="1:30">
      <c r="A12" s="1" t="s">
        <v>121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53.362880999999994</v>
      </c>
      <c r="F12" s="5">
        <f>Prehlad!N15</f>
        <v>0</v>
      </c>
    </row>
    <row r="13" spans="1:30">
      <c r="A13" s="1" t="s">
        <v>128</v>
      </c>
      <c r="B13" s="6">
        <f>Prehlad!H21</f>
        <v>0</v>
      </c>
      <c r="C13" s="6">
        <f>Prehlad!I21</f>
        <v>0</v>
      </c>
      <c r="D13" s="6">
        <f>Prehlad!J21</f>
        <v>0</v>
      </c>
      <c r="E13" s="7">
        <f>Prehlad!L21</f>
        <v>2.3166000000000003E-2</v>
      </c>
      <c r="F13" s="5">
        <f>Prehlad!N21</f>
        <v>0</v>
      </c>
    </row>
    <row r="14" spans="1:30">
      <c r="A14" s="1" t="s">
        <v>137</v>
      </c>
      <c r="B14" s="6">
        <f>Prehlad!H23</f>
        <v>0</v>
      </c>
      <c r="C14" s="6">
        <f>Prehlad!I23</f>
        <v>0</v>
      </c>
      <c r="D14" s="6">
        <f>Prehlad!J23</f>
        <v>0</v>
      </c>
      <c r="E14" s="7">
        <f>Prehlad!L23</f>
        <v>53.386046999999998</v>
      </c>
      <c r="F14" s="5">
        <f>Prehlad!N23</f>
        <v>0</v>
      </c>
    </row>
    <row r="16" spans="1:30">
      <c r="A16" s="1" t="s">
        <v>139</v>
      </c>
      <c r="B16" s="6">
        <f>Prehlad!H36</f>
        <v>0</v>
      </c>
      <c r="C16" s="6">
        <f>Prehlad!I36</f>
        <v>0</v>
      </c>
      <c r="D16" s="6">
        <f>Prehlad!J36</f>
        <v>0</v>
      </c>
      <c r="E16" s="7">
        <f>Prehlad!L36</f>
        <v>3.1813069999999994</v>
      </c>
      <c r="F16" s="5">
        <f>Prehlad!N36</f>
        <v>1.1582999999999999</v>
      </c>
    </row>
    <row r="17" spans="1:6">
      <c r="A17" s="1" t="s">
        <v>164</v>
      </c>
      <c r="B17" s="6">
        <f>Prehlad!H38</f>
        <v>0</v>
      </c>
      <c r="C17" s="6">
        <f>Prehlad!I38</f>
        <v>0</v>
      </c>
      <c r="D17" s="6">
        <f>Prehlad!J38</f>
        <v>0</v>
      </c>
      <c r="E17" s="7">
        <f>Prehlad!L38</f>
        <v>3.1813069999999994</v>
      </c>
      <c r="F17" s="5">
        <f>Prehlad!N38</f>
        <v>1.1582999999999999</v>
      </c>
    </row>
    <row r="20" spans="1:6">
      <c r="A20" s="1" t="s">
        <v>165</v>
      </c>
      <c r="B20" s="6">
        <f>Prehlad!H40</f>
        <v>0</v>
      </c>
      <c r="C20" s="6">
        <f>Prehlad!I40</f>
        <v>0</v>
      </c>
      <c r="D20" s="6">
        <f>Prehlad!J40</f>
        <v>0</v>
      </c>
      <c r="E20" s="7">
        <f>Prehlad!L40</f>
        <v>56.567353999999995</v>
      </c>
      <c r="F20" s="5">
        <f>Prehlad!N40</f>
        <v>1.1582999999999999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0"/>
  <sheetViews>
    <sheetView showGridLines="0" tabSelected="1" workbookViewId="0">
      <pane ySplit="10" topLeftCell="A28" activePane="bottomLeft" state="frozen"/>
      <selection pane="bottomLeft" activeCell="E3" sqref="E3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97</v>
      </c>
      <c r="B1" s="1"/>
      <c r="C1" s="1"/>
      <c r="D1" s="1"/>
      <c r="E1" s="21" t="s">
        <v>98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99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70</v>
      </c>
      <c r="AB2" s="105" t="s">
        <v>100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/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71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72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71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73</v>
      </c>
      <c r="B9" s="10" t="s">
        <v>74</v>
      </c>
      <c r="C9" s="10" t="s">
        <v>75</v>
      </c>
      <c r="D9" s="10" t="s">
        <v>76</v>
      </c>
      <c r="E9" s="10" t="s">
        <v>77</v>
      </c>
      <c r="F9" s="10" t="s">
        <v>78</v>
      </c>
      <c r="G9" s="10" t="s">
        <v>79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80</v>
      </c>
      <c r="Q9" s="99" t="s">
        <v>77</v>
      </c>
      <c r="R9" s="99" t="s">
        <v>77</v>
      </c>
      <c r="S9" s="100" t="s">
        <v>77</v>
      </c>
      <c r="T9" s="108" t="s">
        <v>81</v>
      </c>
      <c r="U9" s="108" t="s">
        <v>82</v>
      </c>
      <c r="V9" s="108" t="s">
        <v>83</v>
      </c>
      <c r="W9" s="109"/>
      <c r="X9" s="109"/>
      <c r="Y9" s="109"/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84</v>
      </c>
      <c r="B10" s="15" t="s">
        <v>85</v>
      </c>
      <c r="C10" s="16"/>
      <c r="D10" s="15" t="s">
        <v>86</v>
      </c>
      <c r="E10" s="15" t="s">
        <v>87</v>
      </c>
      <c r="F10" s="15" t="s">
        <v>88</v>
      </c>
      <c r="G10" s="15" t="s">
        <v>89</v>
      </c>
      <c r="H10" s="15" t="s">
        <v>69</v>
      </c>
      <c r="I10" s="15" t="s">
        <v>30</v>
      </c>
      <c r="J10" s="15"/>
      <c r="K10" s="15" t="s">
        <v>79</v>
      </c>
      <c r="L10" s="15" t="s">
        <v>66</v>
      </c>
      <c r="M10" s="17" t="s">
        <v>79</v>
      </c>
      <c r="N10" s="15" t="s">
        <v>66</v>
      </c>
      <c r="O10" s="20" t="s">
        <v>90</v>
      </c>
      <c r="P10" s="101"/>
      <c r="Q10" s="102" t="s">
        <v>91</v>
      </c>
      <c r="R10" s="102" t="s">
        <v>92</v>
      </c>
      <c r="S10" s="103" t="s">
        <v>93</v>
      </c>
      <c r="T10" s="108" t="s">
        <v>94</v>
      </c>
      <c r="U10" s="108" t="s">
        <v>95</v>
      </c>
      <c r="V10" s="108" t="s">
        <v>96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120</v>
      </c>
    </row>
    <row r="13" spans="1:34">
      <c r="B13" s="118" t="s">
        <v>121</v>
      </c>
    </row>
    <row r="14" spans="1:34">
      <c r="A14" s="116">
        <v>1</v>
      </c>
      <c r="B14" s="117" t="s">
        <v>122</v>
      </c>
      <c r="C14" s="118" t="s">
        <v>123</v>
      </c>
      <c r="D14" s="125" t="s">
        <v>124</v>
      </c>
      <c r="E14" s="120">
        <v>1158.3</v>
      </c>
      <c r="F14" s="119" t="s">
        <v>125</v>
      </c>
      <c r="H14" s="121">
        <f>ROUND(E14*G14, 2)</f>
        <v>0</v>
      </c>
      <c r="J14" s="121">
        <f>ROUND(E14*G14, 2)</f>
        <v>0</v>
      </c>
      <c r="K14" s="122">
        <v>4.607E-2</v>
      </c>
      <c r="L14" s="122">
        <f>E14*K14</f>
        <v>53.362880999999994</v>
      </c>
      <c r="O14" s="119">
        <v>20</v>
      </c>
      <c r="P14" s="119" t="s">
        <v>126</v>
      </c>
      <c r="T14" s="123" t="s">
        <v>2</v>
      </c>
      <c r="U14" s="123" t="s">
        <v>2</v>
      </c>
      <c r="V14" s="123" t="s">
        <v>49</v>
      </c>
    </row>
    <row r="15" spans="1:34">
      <c r="D15" s="136" t="s">
        <v>127</v>
      </c>
      <c r="E15" s="137">
        <f>J15</f>
        <v>0</v>
      </c>
      <c r="H15" s="137">
        <f>SUM(H12:H14)</f>
        <v>0</v>
      </c>
      <c r="I15" s="137">
        <f>SUM(I12:I14)</f>
        <v>0</v>
      </c>
      <c r="J15" s="137">
        <f>SUM(J12:J14)</f>
        <v>0</v>
      </c>
      <c r="L15" s="138">
        <f>SUM(L12:L14)</f>
        <v>53.362880999999994</v>
      </c>
      <c r="N15" s="139">
        <f>SUM(N12:N14)</f>
        <v>0</v>
      </c>
    </row>
    <row r="17" spans="1:22">
      <c r="B17" s="118" t="s">
        <v>128</v>
      </c>
    </row>
    <row r="18" spans="1:22" ht="25.5">
      <c r="A18" s="116">
        <v>2</v>
      </c>
      <c r="B18" s="117" t="s">
        <v>122</v>
      </c>
      <c r="C18" s="118" t="s">
        <v>129</v>
      </c>
      <c r="D18" s="125" t="s">
        <v>130</v>
      </c>
      <c r="E18" s="120">
        <v>1158.3</v>
      </c>
      <c r="F18" s="119" t="s">
        <v>125</v>
      </c>
      <c r="H18" s="121">
        <f>ROUND(E18*G18, 2)</f>
        <v>0</v>
      </c>
      <c r="J18" s="121">
        <f>ROUND(E18*G18, 2)</f>
        <v>0</v>
      </c>
      <c r="K18" s="122">
        <v>2.0000000000000002E-5</v>
      </c>
      <c r="L18" s="122">
        <f>E18*K18</f>
        <v>2.3166000000000003E-2</v>
      </c>
      <c r="O18" s="119">
        <v>20</v>
      </c>
      <c r="P18" s="119" t="s">
        <v>126</v>
      </c>
      <c r="T18" s="123" t="s">
        <v>2</v>
      </c>
      <c r="U18" s="123" t="s">
        <v>2</v>
      </c>
      <c r="V18" s="123" t="s">
        <v>49</v>
      </c>
    </row>
    <row r="19" spans="1:22">
      <c r="A19" s="116">
        <v>3</v>
      </c>
      <c r="B19" s="117" t="s">
        <v>122</v>
      </c>
      <c r="C19" s="118" t="s">
        <v>131</v>
      </c>
      <c r="D19" s="125" t="s">
        <v>132</v>
      </c>
      <c r="E19" s="120">
        <v>53.386000000000003</v>
      </c>
      <c r="F19" s="119" t="s">
        <v>133</v>
      </c>
      <c r="H19" s="121">
        <f>ROUND(E19*G19, 2)</f>
        <v>0</v>
      </c>
      <c r="J19" s="121">
        <f>ROUND(E19*G19, 2)</f>
        <v>0</v>
      </c>
      <c r="O19" s="119">
        <v>20</v>
      </c>
      <c r="P19" s="119" t="s">
        <v>126</v>
      </c>
      <c r="T19" s="123" t="s">
        <v>2</v>
      </c>
      <c r="U19" s="123" t="s">
        <v>2</v>
      </c>
      <c r="V19" s="123" t="s">
        <v>49</v>
      </c>
    </row>
    <row r="20" spans="1:22" ht="25.5">
      <c r="A20" s="116">
        <v>4</v>
      </c>
      <c r="B20" s="117" t="s">
        <v>122</v>
      </c>
      <c r="C20" s="118" t="s">
        <v>134</v>
      </c>
      <c r="D20" s="125" t="s">
        <v>135</v>
      </c>
      <c r="E20" s="120">
        <v>53.386000000000003</v>
      </c>
      <c r="F20" s="119" t="s">
        <v>133</v>
      </c>
      <c r="H20" s="121">
        <f>ROUND(E20*G20, 2)</f>
        <v>0</v>
      </c>
      <c r="J20" s="121">
        <f>ROUND(E20*G20, 2)</f>
        <v>0</v>
      </c>
      <c r="O20" s="119">
        <v>20</v>
      </c>
      <c r="P20" s="119" t="s">
        <v>126</v>
      </c>
      <c r="T20" s="123" t="s">
        <v>2</v>
      </c>
      <c r="U20" s="123" t="s">
        <v>2</v>
      </c>
      <c r="V20" s="123" t="s">
        <v>49</v>
      </c>
    </row>
    <row r="21" spans="1:22">
      <c r="D21" s="136" t="s">
        <v>136</v>
      </c>
      <c r="E21" s="137">
        <f>J21</f>
        <v>0</v>
      </c>
      <c r="H21" s="137">
        <f>SUM(H17:H20)</f>
        <v>0</v>
      </c>
      <c r="I21" s="137">
        <f>SUM(I17:I20)</f>
        <v>0</v>
      </c>
      <c r="J21" s="137">
        <f>SUM(J17:J20)</f>
        <v>0</v>
      </c>
      <c r="L21" s="138">
        <f>SUM(L17:L20)</f>
        <v>2.3166000000000003E-2</v>
      </c>
      <c r="N21" s="139">
        <f>SUM(N17:N20)</f>
        <v>0</v>
      </c>
    </row>
    <row r="23" spans="1:22">
      <c r="D23" s="136" t="s">
        <v>137</v>
      </c>
      <c r="E23" s="139">
        <f>J23</f>
        <v>0</v>
      </c>
      <c r="H23" s="137">
        <f>+H15+H21</f>
        <v>0</v>
      </c>
      <c r="I23" s="137">
        <f>+I15+I21</f>
        <v>0</v>
      </c>
      <c r="J23" s="137">
        <f>+J15+J21</f>
        <v>0</v>
      </c>
      <c r="L23" s="138">
        <f>+L15+L21</f>
        <v>53.386046999999998</v>
      </c>
      <c r="N23" s="139">
        <f>+N15+N21</f>
        <v>0</v>
      </c>
    </row>
    <row r="25" spans="1:22">
      <c r="B25" s="135" t="s">
        <v>138</v>
      </c>
    </row>
    <row r="26" spans="1:22">
      <c r="B26" s="118" t="s">
        <v>139</v>
      </c>
    </row>
    <row r="27" spans="1:22" ht="25.5">
      <c r="A27" s="116">
        <v>5</v>
      </c>
      <c r="B27" s="117" t="s">
        <v>140</v>
      </c>
      <c r="C27" s="118" t="s">
        <v>141</v>
      </c>
      <c r="D27" s="125" t="s">
        <v>142</v>
      </c>
      <c r="E27" s="120">
        <v>1015.2</v>
      </c>
      <c r="F27" s="119" t="s">
        <v>143</v>
      </c>
      <c r="H27" s="121">
        <f>ROUND(E27*G27, 2)</f>
        <v>0</v>
      </c>
      <c r="J27" s="121">
        <f t="shared" ref="J27:J35" si="0">ROUND(E27*G27, 2)</f>
        <v>0</v>
      </c>
      <c r="O27" s="119">
        <v>20</v>
      </c>
      <c r="P27" s="119" t="s">
        <v>126</v>
      </c>
      <c r="T27" s="123" t="s">
        <v>2</v>
      </c>
      <c r="U27" s="123" t="s">
        <v>2</v>
      </c>
      <c r="V27" s="123" t="s">
        <v>144</v>
      </c>
    </row>
    <row r="28" spans="1:22">
      <c r="A28" s="116">
        <v>6</v>
      </c>
      <c r="B28" s="117" t="s">
        <v>140</v>
      </c>
      <c r="C28" s="118" t="s">
        <v>145</v>
      </c>
      <c r="D28" s="125" t="s">
        <v>146</v>
      </c>
      <c r="E28" s="120">
        <v>1015.2</v>
      </c>
      <c r="F28" s="119" t="s">
        <v>143</v>
      </c>
      <c r="H28" s="121">
        <f>ROUND(E28*G28, 2)</f>
        <v>0</v>
      </c>
      <c r="J28" s="121">
        <f t="shared" si="0"/>
        <v>0</v>
      </c>
      <c r="K28" s="122">
        <v>2.0000000000000002E-5</v>
      </c>
      <c r="L28" s="122">
        <f>E28*K28</f>
        <v>2.0304000000000003E-2</v>
      </c>
      <c r="O28" s="119">
        <v>20</v>
      </c>
      <c r="P28" s="119" t="s">
        <v>126</v>
      </c>
      <c r="T28" s="123" t="s">
        <v>2</v>
      </c>
      <c r="U28" s="123" t="s">
        <v>2</v>
      </c>
      <c r="V28" s="123" t="s">
        <v>144</v>
      </c>
    </row>
    <row r="29" spans="1:22">
      <c r="A29" s="116">
        <v>7</v>
      </c>
      <c r="B29" s="117" t="s">
        <v>147</v>
      </c>
      <c r="C29" s="118" t="s">
        <v>148</v>
      </c>
      <c r="D29" s="125" t="s">
        <v>149</v>
      </c>
      <c r="E29" s="120">
        <v>1035.5</v>
      </c>
      <c r="F29" s="119" t="s">
        <v>143</v>
      </c>
      <c r="I29" s="121">
        <f>ROUND(E29*G29, 2)</f>
        <v>0</v>
      </c>
      <c r="J29" s="121">
        <f t="shared" si="0"/>
        <v>0</v>
      </c>
      <c r="O29" s="119">
        <v>20</v>
      </c>
      <c r="P29" s="119" t="s">
        <v>126</v>
      </c>
      <c r="T29" s="123" t="s">
        <v>2</v>
      </c>
      <c r="U29" s="123" t="s">
        <v>2</v>
      </c>
      <c r="V29" s="123" t="s">
        <v>144</v>
      </c>
    </row>
    <row r="30" spans="1:22" ht="25.5">
      <c r="A30" s="116">
        <v>8</v>
      </c>
      <c r="B30" s="117" t="s">
        <v>140</v>
      </c>
      <c r="C30" s="118" t="s">
        <v>150</v>
      </c>
      <c r="D30" s="125" t="s">
        <v>151</v>
      </c>
      <c r="E30" s="120">
        <v>1158.3</v>
      </c>
      <c r="F30" s="119" t="s">
        <v>125</v>
      </c>
      <c r="H30" s="121">
        <f>ROUND(E30*G30, 2)</f>
        <v>0</v>
      </c>
      <c r="J30" s="121">
        <f t="shared" si="0"/>
        <v>0</v>
      </c>
      <c r="M30" s="120">
        <v>1E-3</v>
      </c>
      <c r="N30" s="120">
        <f>E30*M30</f>
        <v>1.1582999999999999</v>
      </c>
      <c r="O30" s="119">
        <v>20</v>
      </c>
      <c r="P30" s="119" t="s">
        <v>126</v>
      </c>
      <c r="T30" s="123" t="s">
        <v>2</v>
      </c>
      <c r="U30" s="123" t="s">
        <v>2</v>
      </c>
      <c r="V30" s="123" t="s">
        <v>144</v>
      </c>
    </row>
    <row r="31" spans="1:22">
      <c r="A31" s="116">
        <v>9</v>
      </c>
      <c r="B31" s="117" t="s">
        <v>140</v>
      </c>
      <c r="C31" s="118" t="s">
        <v>152</v>
      </c>
      <c r="D31" s="125" t="s">
        <v>153</v>
      </c>
      <c r="E31" s="120">
        <v>1158.3</v>
      </c>
      <c r="F31" s="119" t="s">
        <v>125</v>
      </c>
      <c r="H31" s="121">
        <f>ROUND(E31*G31, 2)</f>
        <v>0</v>
      </c>
      <c r="J31" s="121">
        <f t="shared" si="0"/>
        <v>0</v>
      </c>
      <c r="K31" s="122">
        <v>3.6000000000000002E-4</v>
      </c>
      <c r="L31" s="122">
        <f>E31*K31</f>
        <v>0.41698800000000003</v>
      </c>
      <c r="O31" s="119">
        <v>20</v>
      </c>
      <c r="P31" s="119" t="s">
        <v>126</v>
      </c>
      <c r="T31" s="123" t="s">
        <v>2</v>
      </c>
      <c r="U31" s="123" t="s">
        <v>2</v>
      </c>
      <c r="V31" s="123" t="s">
        <v>144</v>
      </c>
    </row>
    <row r="32" spans="1:22" ht="25.5">
      <c r="A32" s="116">
        <v>10</v>
      </c>
      <c r="B32" s="117" t="s">
        <v>147</v>
      </c>
      <c r="C32" s="118" t="s">
        <v>154</v>
      </c>
      <c r="D32" s="125" t="s">
        <v>155</v>
      </c>
      <c r="E32" s="120">
        <v>1193.05</v>
      </c>
      <c r="F32" s="119" t="s">
        <v>125</v>
      </c>
      <c r="I32" s="121">
        <f>ROUND(E32*G32, 2)</f>
        <v>0</v>
      </c>
      <c r="J32" s="121">
        <f t="shared" si="0"/>
        <v>0</v>
      </c>
      <c r="K32" s="122">
        <v>2.3E-3</v>
      </c>
      <c r="L32" s="122">
        <f>E32*K32</f>
        <v>2.7440149999999996</v>
      </c>
      <c r="O32" s="119">
        <v>20</v>
      </c>
      <c r="P32" s="119" t="s">
        <v>126</v>
      </c>
      <c r="T32" s="123" t="s">
        <v>2</v>
      </c>
      <c r="U32" s="123" t="s">
        <v>2</v>
      </c>
      <c r="V32" s="123" t="s">
        <v>144</v>
      </c>
    </row>
    <row r="33" spans="1:22">
      <c r="A33" s="116">
        <v>11</v>
      </c>
      <c r="B33" s="117" t="s">
        <v>140</v>
      </c>
      <c r="C33" s="118" t="s">
        <v>156</v>
      </c>
      <c r="D33" s="125" t="s">
        <v>157</v>
      </c>
      <c r="E33" s="120">
        <v>811.2</v>
      </c>
      <c r="F33" s="119" t="s">
        <v>143</v>
      </c>
      <c r="H33" s="121">
        <f>ROUND(E33*G33, 2)</f>
        <v>0</v>
      </c>
      <c r="J33" s="121">
        <f t="shared" si="0"/>
        <v>0</v>
      </c>
      <c r="O33" s="119">
        <v>20</v>
      </c>
      <c r="P33" s="119" t="s">
        <v>126</v>
      </c>
      <c r="T33" s="123" t="s">
        <v>2</v>
      </c>
      <c r="U33" s="123" t="s">
        <v>2</v>
      </c>
      <c r="V33" s="123" t="s">
        <v>144</v>
      </c>
    </row>
    <row r="34" spans="1:22" ht="25.5">
      <c r="A34" s="116">
        <v>12</v>
      </c>
      <c r="B34" s="117" t="s">
        <v>140</v>
      </c>
      <c r="C34" s="118" t="s">
        <v>158</v>
      </c>
      <c r="D34" s="125" t="s">
        <v>159</v>
      </c>
      <c r="F34" s="119" t="s">
        <v>160</v>
      </c>
      <c r="H34" s="121">
        <f>ROUND(E34*G34, 2)</f>
        <v>0</v>
      </c>
      <c r="J34" s="121">
        <f t="shared" si="0"/>
        <v>0</v>
      </c>
      <c r="O34" s="119">
        <v>20</v>
      </c>
      <c r="P34" s="119" t="s">
        <v>126</v>
      </c>
      <c r="T34" s="123" t="s">
        <v>2</v>
      </c>
      <c r="U34" s="123" t="s">
        <v>2</v>
      </c>
      <c r="V34" s="123" t="s">
        <v>144</v>
      </c>
    </row>
    <row r="35" spans="1:22" ht="25.5">
      <c r="A35" s="116">
        <v>13</v>
      </c>
      <c r="B35" s="117" t="s">
        <v>140</v>
      </c>
      <c r="C35" s="118" t="s">
        <v>161</v>
      </c>
      <c r="D35" s="125" t="s">
        <v>162</v>
      </c>
      <c r="F35" s="119" t="s">
        <v>160</v>
      </c>
      <c r="H35" s="121">
        <f>ROUND(E35*G35, 2)</f>
        <v>0</v>
      </c>
      <c r="J35" s="121">
        <f t="shared" si="0"/>
        <v>0</v>
      </c>
      <c r="O35" s="119">
        <v>20</v>
      </c>
      <c r="P35" s="119" t="s">
        <v>126</v>
      </c>
      <c r="T35" s="123" t="s">
        <v>2</v>
      </c>
      <c r="U35" s="123" t="s">
        <v>2</v>
      </c>
      <c r="V35" s="123" t="s">
        <v>144</v>
      </c>
    </row>
    <row r="36" spans="1:22">
      <c r="D36" s="136" t="s">
        <v>163</v>
      </c>
      <c r="E36" s="137">
        <f>J36</f>
        <v>0</v>
      </c>
      <c r="H36" s="137">
        <f>SUM(H25:H35)</f>
        <v>0</v>
      </c>
      <c r="I36" s="137">
        <f>SUM(I25:I35)</f>
        <v>0</v>
      </c>
      <c r="J36" s="137">
        <f>SUM(J25:J35)</f>
        <v>0</v>
      </c>
      <c r="L36" s="138">
        <f>SUM(L25:L35)</f>
        <v>3.1813069999999994</v>
      </c>
      <c r="N36" s="139">
        <f>SUM(N25:N35)</f>
        <v>1.1582999999999999</v>
      </c>
    </row>
    <row r="38" spans="1:22">
      <c r="D38" s="136" t="s">
        <v>164</v>
      </c>
      <c r="E38" s="137">
        <f>J38</f>
        <v>0</v>
      </c>
      <c r="H38" s="137">
        <f>+H36</f>
        <v>0</v>
      </c>
      <c r="I38" s="137">
        <f>+I36</f>
        <v>0</v>
      </c>
      <c r="J38" s="137">
        <f>+J36</f>
        <v>0</v>
      </c>
      <c r="L38" s="138">
        <f>+L36</f>
        <v>3.1813069999999994</v>
      </c>
      <c r="N38" s="139">
        <f>+N36</f>
        <v>1.1582999999999999</v>
      </c>
    </row>
    <row r="40" spans="1:22">
      <c r="D40" s="140" t="s">
        <v>165</v>
      </c>
      <c r="E40" s="137">
        <f>J40</f>
        <v>0</v>
      </c>
      <c r="H40" s="137">
        <f>+H23+H38</f>
        <v>0</v>
      </c>
      <c r="I40" s="137">
        <f>+I23+I38</f>
        <v>0</v>
      </c>
      <c r="J40" s="137">
        <f>+J23+J38</f>
        <v>0</v>
      </c>
      <c r="L40" s="138">
        <f>+L23+L38</f>
        <v>56.567353999999995</v>
      </c>
      <c r="N40" s="139">
        <f>+N23+N38</f>
        <v>1.1582999999999999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2009-04-24T07:21:38Z</cp:lastPrinted>
  <dcterms:created xsi:type="dcterms:W3CDTF">1999-04-06T07:39:42Z</dcterms:created>
  <dcterms:modified xsi:type="dcterms:W3CDTF">2017-06-13T12:58:32Z</dcterms:modified>
</cp:coreProperties>
</file>